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公11\合格Map\MOS合格MAP共通 学習開始日学習終了日\"/>
    </mc:Choice>
  </mc:AlternateContent>
  <xr:revisionPtr revIDLastSave="0" documentId="13_ncr:1_{6DD6E6BC-928F-4E0D-B08E-A7569E080C23}" xr6:coauthVersionLast="47" xr6:coauthVersionMax="47" xr10:uidLastSave="{00000000-0000-0000-0000-000000000000}"/>
  <bookViews>
    <workbookView xWindow="-120" yWindow="-120" windowWidth="29040" windowHeight="17640" xr2:uid="{4B2EAF97-3EE9-4B3E-902D-BE7F56D9230D}"/>
  </bookViews>
  <sheets>
    <sheet name="PowerPoint　MAP" sheetId="5" r:id="rId1"/>
    <sheet name="試験攻略法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5" l="1"/>
  <c r="H7" i="5"/>
  <c r="T25" i="5" s="1"/>
  <c r="T12" i="5" l="1"/>
  <c r="L18" i="5"/>
  <c r="H8" i="5"/>
  <c r="M8" i="5" s="1"/>
  <c r="L14" i="5"/>
  <c r="L20" i="5"/>
  <c r="T14" i="5"/>
  <c r="L22" i="5"/>
  <c r="L12" i="5"/>
  <c r="L16" i="5"/>
  <c r="L24" i="5"/>
  <c r="L13" i="5"/>
  <c r="L15" i="5"/>
  <c r="T16" i="5"/>
  <c r="T18" i="5"/>
  <c r="T20" i="5"/>
  <c r="T22" i="5"/>
  <c r="T24" i="5"/>
  <c r="T11" i="5"/>
  <c r="D16" i="5" s="1"/>
  <c r="T13" i="5"/>
  <c r="T15" i="5"/>
  <c r="L17" i="5"/>
  <c r="L19" i="5"/>
  <c r="L21" i="5"/>
  <c r="L23" i="5"/>
  <c r="L25" i="5"/>
  <c r="T17" i="5"/>
  <c r="T19" i="5"/>
  <c r="T21" i="5"/>
  <c r="T23" i="5"/>
</calcChain>
</file>

<file path=xl/sharedStrings.xml><?xml version="1.0" encoding="utf-8"?>
<sst xmlns="http://schemas.openxmlformats.org/spreadsheetml/2006/main" count="86" uniqueCount="77">
  <si>
    <t>MAP1</t>
    <phoneticPr fontId="1"/>
  </si>
  <si>
    <t>MAP2</t>
  </si>
  <si>
    <t>MAP3</t>
  </si>
  <si>
    <t>MAP4</t>
  </si>
  <si>
    <t>MAP5</t>
  </si>
  <si>
    <t>MAP6</t>
  </si>
  <si>
    <t>MAP7</t>
  </si>
  <si>
    <t>MAP8</t>
  </si>
  <si>
    <t>MAP9</t>
  </si>
  <si>
    <t>MAP10</t>
  </si>
  <si>
    <t>MAP11</t>
  </si>
  <si>
    <t>MAP12</t>
  </si>
  <si>
    <t>MAP13</t>
  </si>
  <si>
    <t>MAP14</t>
  </si>
  <si>
    <t>MAP15</t>
  </si>
  <si>
    <t>MAP18</t>
  </si>
  <si>
    <t>MAP19</t>
  </si>
  <si>
    <t>MAP20</t>
  </si>
  <si>
    <t>MAP21</t>
  </si>
  <si>
    <t>MAP22</t>
  </si>
  <si>
    <t>MAP23</t>
  </si>
  <si>
    <t>MAP24</t>
  </si>
  <si>
    <t>MAP25</t>
  </si>
  <si>
    <t>MAP16</t>
    <phoneticPr fontId="1"/>
  </si>
  <si>
    <t>MAP17</t>
    <phoneticPr fontId="1"/>
  </si>
  <si>
    <t>MAP26</t>
  </si>
  <si>
    <t>MAP27</t>
  </si>
  <si>
    <t>MAP28</t>
  </si>
  <si>
    <t>MAP29</t>
  </si>
  <si>
    <t>MAP30</t>
  </si>
  <si>
    <t>MOS合格率</t>
  </si>
  <si>
    <t>%</t>
    <phoneticPr fontId="1"/>
  </si>
  <si>
    <t>LINE公式アカウント</t>
    <rPh sb="4" eb="6">
      <t>コウシキ</t>
    </rPh>
    <phoneticPr fontId="1"/>
  </si>
  <si>
    <t>受験者ID登録</t>
    <rPh sb="0" eb="3">
      <t>ジュケンシャ</t>
    </rPh>
    <rPh sb="5" eb="7">
      <t>トウロク</t>
    </rPh>
    <phoneticPr fontId="1"/>
  </si>
  <si>
    <t>試験申込</t>
    <rPh sb="0" eb="4">
      <t>シケンモウシコミ</t>
    </rPh>
    <phoneticPr fontId="1"/>
  </si>
  <si>
    <t>〇欄</t>
    <rPh sb="1" eb="2">
      <t>ラン</t>
    </rPh>
    <phoneticPr fontId="1"/>
  </si>
  <si>
    <t>MAP番号</t>
    <rPh sb="3" eb="5">
      <t>バンゴウ</t>
    </rPh>
    <phoneticPr fontId="1"/>
  </si>
  <si>
    <t>MAP内容</t>
    <rPh sb="3" eb="5">
      <t>ナイヨウ</t>
    </rPh>
    <phoneticPr fontId="1"/>
  </si>
  <si>
    <t>学習予定日</t>
    <rPh sb="0" eb="2">
      <t>ガクシュウ</t>
    </rPh>
    <rPh sb="2" eb="5">
      <t>ヨテイビ</t>
    </rPh>
    <phoneticPr fontId="1"/>
  </si>
  <si>
    <t>学習開始日</t>
    <rPh sb="0" eb="5">
      <t>ガクシュウカイシビ</t>
    </rPh>
    <phoneticPr fontId="1"/>
  </si>
  <si>
    <t>学習期間</t>
    <rPh sb="0" eb="2">
      <t>ガクシュウ</t>
    </rPh>
    <rPh sb="2" eb="4">
      <t>キカン</t>
    </rPh>
    <phoneticPr fontId="1"/>
  </si>
  <si>
    <t>日間</t>
    <rPh sb="0" eb="2">
      <t>ニチカン</t>
    </rPh>
    <phoneticPr fontId="1"/>
  </si>
  <si>
    <t>個</t>
    <rPh sb="0" eb="1">
      <t>コ</t>
    </rPh>
    <phoneticPr fontId="1"/>
  </si>
  <si>
    <t>1日に必要な学習時間</t>
    <rPh sb="1" eb="2">
      <t>ニチ</t>
    </rPh>
    <rPh sb="3" eb="5">
      <t>ヒツヨウ</t>
    </rPh>
    <rPh sb="6" eb="10">
      <t>ガクシュウジカン</t>
    </rPh>
    <phoneticPr fontId="1"/>
  </si>
  <si>
    <t>分</t>
    <rPh sb="0" eb="1">
      <t>フン</t>
    </rPh>
    <phoneticPr fontId="1"/>
  </si>
  <si>
    <t>1MAPにかかる時間</t>
    <rPh sb="8" eb="10">
      <t>ジカン</t>
    </rPh>
    <phoneticPr fontId="1"/>
  </si>
  <si>
    <t>分</t>
    <rPh sb="0" eb="1">
      <t>プン</t>
    </rPh>
    <phoneticPr fontId="1"/>
  </si>
  <si>
    <t>1日に進める目安のMAP数</t>
    <rPh sb="1" eb="2">
      <t>ニチ</t>
    </rPh>
    <rPh sb="3" eb="4">
      <t>スス</t>
    </rPh>
    <rPh sb="6" eb="8">
      <t>メヤス</t>
    </rPh>
    <rPh sb="12" eb="13">
      <t>スウ</t>
    </rPh>
    <phoneticPr fontId="1"/>
  </si>
  <si>
    <t>試験攻略法</t>
    <rPh sb="0" eb="2">
      <t>シケン</t>
    </rPh>
    <rPh sb="2" eb="5">
      <t>コウリャクホウ</t>
    </rPh>
    <phoneticPr fontId="1"/>
  </si>
  <si>
    <t>確認問題1　演習</t>
    <rPh sb="6" eb="8">
      <t>エンシュウ</t>
    </rPh>
    <phoneticPr fontId="1"/>
  </si>
  <si>
    <t>確認問題2　演習</t>
    <rPh sb="6" eb="8">
      <t>エンシュウ</t>
    </rPh>
    <phoneticPr fontId="1"/>
  </si>
  <si>
    <t>確認問題1　答え合わせ＋復習</t>
    <rPh sb="6" eb="7">
      <t>コタ</t>
    </rPh>
    <rPh sb="8" eb="9">
      <t>ア</t>
    </rPh>
    <rPh sb="12" eb="14">
      <t>フクシュウ</t>
    </rPh>
    <phoneticPr fontId="1"/>
  </si>
  <si>
    <t>確認問題2　答え合わせ＋復習</t>
    <rPh sb="6" eb="7">
      <t>コタ</t>
    </rPh>
    <rPh sb="8" eb="9">
      <t>ア</t>
    </rPh>
    <rPh sb="12" eb="14">
      <t>フクシュウ</t>
    </rPh>
    <phoneticPr fontId="1"/>
  </si>
  <si>
    <t>クエスト1～クエスト6　映像の視聴</t>
    <rPh sb="12" eb="14">
      <t>エイゾウ</t>
    </rPh>
    <phoneticPr fontId="1"/>
  </si>
  <si>
    <t>クエスト7-クエスト12　映像の視聴</t>
    <rPh sb="13" eb="15">
      <t>エイゾウ</t>
    </rPh>
    <phoneticPr fontId="1"/>
  </si>
  <si>
    <t>確認問題3　演習</t>
    <rPh sb="6" eb="8">
      <t>エンシュウ</t>
    </rPh>
    <phoneticPr fontId="1"/>
  </si>
  <si>
    <t>確認問題3　答え合わせ＋復習</t>
    <rPh sb="6" eb="7">
      <t>コタ</t>
    </rPh>
    <rPh sb="8" eb="9">
      <t>ア</t>
    </rPh>
    <rPh sb="12" eb="14">
      <t>フクシュウ</t>
    </rPh>
    <phoneticPr fontId="1"/>
  </si>
  <si>
    <t>確認問題4　演習</t>
    <rPh sb="6" eb="8">
      <t>エンシュウ</t>
    </rPh>
    <phoneticPr fontId="1"/>
  </si>
  <si>
    <t>確認問題5　答え合わせ＋復習</t>
    <rPh sb="6" eb="7">
      <t>コタ</t>
    </rPh>
    <rPh sb="8" eb="9">
      <t>ア</t>
    </rPh>
    <rPh sb="12" eb="14">
      <t>フクシュウ</t>
    </rPh>
    <phoneticPr fontId="1"/>
  </si>
  <si>
    <t>確認問題4　答え合わせ＋復習</t>
    <rPh sb="6" eb="7">
      <t>コタ</t>
    </rPh>
    <rPh sb="8" eb="9">
      <t>ア</t>
    </rPh>
    <rPh sb="12" eb="14">
      <t>フクシュウ</t>
    </rPh>
    <phoneticPr fontId="1"/>
  </si>
  <si>
    <t>確認問題5　演習</t>
    <rPh sb="6" eb="8">
      <t>エンシュウ</t>
    </rPh>
    <phoneticPr fontId="1"/>
  </si>
  <si>
    <t>確認問題1　時間を測り　演習</t>
    <rPh sb="6" eb="8">
      <t>ジカン</t>
    </rPh>
    <rPh sb="9" eb="10">
      <t>ハカ</t>
    </rPh>
    <rPh sb="12" eb="14">
      <t>エンシュウ</t>
    </rPh>
    <phoneticPr fontId="1"/>
  </si>
  <si>
    <t>確認問題2　時間を測り　演習</t>
    <phoneticPr fontId="1"/>
  </si>
  <si>
    <t>確認問題3　時間を測り　演習</t>
    <phoneticPr fontId="1"/>
  </si>
  <si>
    <t>確認問題4　時間を測り　演習</t>
    <phoneticPr fontId="1"/>
  </si>
  <si>
    <t>確認問題5　時間を測り　演習</t>
    <phoneticPr fontId="1"/>
  </si>
  <si>
    <t>クエスト13～クエスト16　映像の視聴</t>
    <phoneticPr fontId="1"/>
  </si>
  <si>
    <t>クエスト17～クエスト20　映像の視聴</t>
    <phoneticPr fontId="1"/>
  </si>
  <si>
    <t>クエスト21～クエスト25　映像の視聴</t>
    <phoneticPr fontId="1"/>
  </si>
  <si>
    <t>クエスト26～クエスト29　映像の視聴</t>
    <phoneticPr fontId="1"/>
  </si>
  <si>
    <t>クエスト30～クエスト33　映像の視聴</t>
    <phoneticPr fontId="1"/>
  </si>
  <si>
    <t>学習開始動画</t>
    <rPh sb="0" eb="2">
      <t>ガクシュウ</t>
    </rPh>
    <rPh sb="2" eb="4">
      <t>カイシ</t>
    </rPh>
    <rPh sb="4" eb="6">
      <t>ドウガ</t>
    </rPh>
    <phoneticPr fontId="1"/>
  </si>
  <si>
    <t>はじめに「学習開始動画」をクリックしてください。</t>
    <rPh sb="5" eb="7">
      <t>ガクシュウ</t>
    </rPh>
    <rPh sb="7" eb="9">
      <t>カイシ</t>
    </rPh>
    <rPh sb="9" eb="11">
      <t>ドウガ</t>
    </rPh>
    <phoneticPr fontId="1"/>
  </si>
  <si>
    <t>確認問題で解けない問題の復習</t>
    <rPh sb="0" eb="2">
      <t>カクニン</t>
    </rPh>
    <rPh sb="2" eb="4">
      <t>モンダイ</t>
    </rPh>
    <rPh sb="5" eb="6">
      <t>ト</t>
    </rPh>
    <rPh sb="9" eb="11">
      <t>モンダイ</t>
    </rPh>
    <rPh sb="12" eb="14">
      <t>フクシュウ</t>
    </rPh>
    <phoneticPr fontId="1"/>
  </si>
  <si>
    <t>クエスト34～クエスト37　映像の視聴　LINEで「MAP9終了」と報告ください</t>
    <rPh sb="30" eb="32">
      <t>シュウリョウ</t>
    </rPh>
    <rPh sb="34" eb="36">
      <t>ホウコク</t>
    </rPh>
    <phoneticPr fontId="1"/>
  </si>
  <si>
    <t>学習終了日</t>
    <rPh sb="0" eb="2">
      <t>ガクシュウ</t>
    </rPh>
    <rPh sb="2" eb="5">
      <t>シュウリョウビ</t>
    </rPh>
    <phoneticPr fontId="1"/>
  </si>
  <si>
    <t>①学習開始動画視聴②開始/終了日入力③試験申込④ID登録⑤LINE登録⑥開始日終了日を講師に伝える</t>
    <rPh sb="1" eb="3">
      <t>ガクシュウ</t>
    </rPh>
    <rPh sb="3" eb="5">
      <t>カイシ</t>
    </rPh>
    <rPh sb="5" eb="7">
      <t>ドウガ</t>
    </rPh>
    <rPh sb="7" eb="9">
      <t>シチョウ</t>
    </rPh>
    <rPh sb="10" eb="12">
      <t>カイシ</t>
    </rPh>
    <rPh sb="13" eb="16">
      <t>シュウリョウビ</t>
    </rPh>
    <rPh sb="16" eb="18">
      <t>ニュウリョク</t>
    </rPh>
    <rPh sb="19" eb="23">
      <t>シケンモウシコミ</t>
    </rPh>
    <rPh sb="26" eb="28">
      <t>トウロク</t>
    </rPh>
    <rPh sb="33" eb="35">
      <t>トウロク</t>
    </rPh>
    <rPh sb="36" eb="39">
      <t>カイシビ</t>
    </rPh>
    <rPh sb="39" eb="42">
      <t>シュウリョウビ</t>
    </rPh>
    <rPh sb="43" eb="45">
      <t>コウシ</t>
    </rPh>
    <rPh sb="46" eb="47">
      <t>ツタ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</si>
</sst>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 tint="0.14999847407452621"/>
      <name val="游ゴシック"/>
      <family val="3"/>
      <charset val="128"/>
      <scheme val="minor"/>
    </font>
    <font>
      <b/>
      <sz val="12"/>
      <color theme="0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u/>
      <sz val="18"/>
      <color theme="0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48"/>
      <color theme="0"/>
      <name val="游ゴシック"/>
      <family val="3"/>
      <charset val="128"/>
      <scheme val="minor"/>
    </font>
    <font>
      <b/>
      <sz val="72"/>
      <color theme="0"/>
      <name val="游ゴシック"/>
      <family val="3"/>
      <charset val="128"/>
      <scheme val="minor"/>
    </font>
    <font>
      <b/>
      <sz val="14"/>
      <color theme="0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b/>
      <sz val="10"/>
      <color theme="0"/>
      <name val="游ゴシック"/>
      <family val="3"/>
      <charset val="128"/>
      <scheme val="minor"/>
    </font>
    <font>
      <b/>
      <u/>
      <sz val="11"/>
      <color theme="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22"/>
      <color theme="0"/>
      <name val="游ゴシック"/>
      <family val="3"/>
      <charset val="128"/>
      <scheme val="minor"/>
    </font>
    <font>
      <b/>
      <sz val="9"/>
      <color theme="1" tint="0.14999847407452621"/>
      <name val="游ゴシック"/>
      <family val="3"/>
      <charset val="128"/>
      <scheme val="minor"/>
    </font>
    <font>
      <b/>
      <u/>
      <sz val="18"/>
      <color theme="10"/>
      <name val="游ゴシック"/>
      <family val="3"/>
      <charset val="128"/>
      <scheme val="minor"/>
    </font>
    <font>
      <b/>
      <u/>
      <sz val="20"/>
      <color theme="10"/>
      <name val="游ゴシック"/>
      <family val="3"/>
      <charset val="128"/>
      <scheme val="minor"/>
    </font>
    <font>
      <b/>
      <sz val="7.5"/>
      <color theme="1" tint="0.14999847407452621"/>
      <name val="游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lightGrid">
        <fgColor theme="0"/>
        <bgColor rgb="FFE1FFE1"/>
      </patternFill>
    </fill>
    <fill>
      <patternFill patternType="lightGrid">
        <fgColor theme="0"/>
        <bgColor rgb="FFFFF2E5"/>
      </patternFill>
    </fill>
    <fill>
      <patternFill patternType="solid">
        <fgColor rgb="FF9900CC"/>
        <bgColor theme="0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theme="0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lightGrid">
        <fgColor theme="0"/>
        <bgColor rgb="FFFFFF00"/>
      </patternFill>
    </fill>
    <fill>
      <patternFill patternType="solid">
        <fgColor theme="5"/>
        <bgColor indexed="64"/>
      </patternFill>
    </fill>
    <fill>
      <patternFill patternType="solid">
        <fgColor theme="5"/>
        <bgColor theme="0"/>
      </patternFill>
    </fill>
    <fill>
      <patternFill patternType="solid">
        <fgColor rgb="FF9900CC"/>
        <bgColor indexed="64"/>
      </patternFill>
    </fill>
  </fills>
  <borders count="16">
    <border>
      <left/>
      <right/>
      <top/>
      <bottom/>
      <diagonal/>
    </border>
    <border>
      <left style="thick">
        <color rgb="FFFF3399"/>
      </left>
      <right style="thick">
        <color rgb="FFFF3399"/>
      </right>
      <top style="thick">
        <color rgb="FFFF3399"/>
      </top>
      <bottom style="thick">
        <color rgb="FFFF3399"/>
      </bottom>
      <diagonal/>
    </border>
    <border>
      <left style="thick">
        <color rgb="FFFF3399"/>
      </left>
      <right/>
      <top style="thick">
        <color rgb="FFFF3399"/>
      </top>
      <bottom style="thick">
        <color rgb="FFFF3399"/>
      </bottom>
      <diagonal/>
    </border>
    <border>
      <left style="thin">
        <color rgb="FFFF3399"/>
      </left>
      <right/>
      <top/>
      <bottom/>
      <diagonal/>
    </border>
    <border>
      <left/>
      <right style="thick">
        <color rgb="FFFF3399"/>
      </right>
      <top style="thick">
        <color rgb="FFFF3399"/>
      </top>
      <bottom style="thick">
        <color rgb="FFFF3399"/>
      </bottom>
      <diagonal/>
    </border>
    <border>
      <left style="thick">
        <color rgb="FFFF3399"/>
      </left>
      <right/>
      <top/>
      <bottom style="thick">
        <color rgb="FFFF3399"/>
      </bottom>
      <diagonal/>
    </border>
    <border>
      <left/>
      <right/>
      <top/>
      <bottom style="thick">
        <color rgb="FFFF3399"/>
      </bottom>
      <diagonal/>
    </border>
    <border>
      <left/>
      <right style="thick">
        <color rgb="FFFF3399"/>
      </right>
      <top/>
      <bottom style="thick">
        <color rgb="FFFF3399"/>
      </bottom>
      <diagonal/>
    </border>
    <border>
      <left/>
      <right/>
      <top style="thick">
        <color rgb="FFFF3399"/>
      </top>
      <bottom style="thick">
        <color rgb="FFFF3399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0" fillId="2" borderId="0" xfId="0" applyFill="1">
      <alignment vertical="center"/>
    </xf>
    <xf numFmtId="0" fontId="2" fillId="3" borderId="1" xfId="0" applyFont="1" applyFill="1" applyBorder="1" applyAlignment="1">
      <alignment horizontal="center" vertical="center"/>
    </xf>
    <xf numFmtId="0" fontId="0" fillId="6" borderId="0" xfId="0" applyFill="1">
      <alignment vertical="center"/>
    </xf>
    <xf numFmtId="0" fontId="5" fillId="5" borderId="0" xfId="1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5" fillId="5" borderId="0" xfId="1" applyFont="1" applyFill="1" applyAlignment="1">
      <alignment horizontal="center" vertical="center"/>
    </xf>
    <xf numFmtId="0" fontId="0" fillId="7" borderId="0" xfId="0" applyFill="1">
      <alignment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7" fillId="7" borderId="9" xfId="0" applyFont="1" applyFill="1" applyBorder="1" applyAlignment="1">
      <alignment horizontal="center" vertical="center"/>
    </xf>
    <xf numFmtId="56" fontId="8" fillId="7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8" fillId="7" borderId="0" xfId="1" applyFont="1" applyFill="1" applyAlignment="1">
      <alignment horizontal="left" vertical="center"/>
    </xf>
    <xf numFmtId="0" fontId="3" fillId="7" borderId="0" xfId="1" applyFont="1" applyFill="1" applyAlignment="1">
      <alignment horizontal="right" vertical="center"/>
    </xf>
    <xf numFmtId="0" fontId="6" fillId="7" borderId="0" xfId="1" applyFont="1" applyFill="1" applyAlignment="1">
      <alignment horizontal="center" vertical="center"/>
    </xf>
    <xf numFmtId="0" fontId="6" fillId="7" borderId="0" xfId="1" applyFont="1" applyFill="1" applyAlignment="1">
      <alignment horizontal="left" vertical="center"/>
    </xf>
    <xf numFmtId="0" fontId="5" fillId="7" borderId="0" xfId="1" applyFont="1" applyFill="1" applyAlignment="1">
      <alignment horizontal="center" vertical="center"/>
    </xf>
    <xf numFmtId="0" fontId="18" fillId="3" borderId="2" xfId="0" applyFont="1" applyFill="1" applyBorder="1" applyAlignment="1">
      <alignment vertical="center"/>
    </xf>
    <xf numFmtId="0" fontId="18" fillId="3" borderId="5" xfId="0" applyFont="1" applyFill="1" applyBorder="1" applyAlignment="1">
      <alignment vertical="center"/>
    </xf>
    <xf numFmtId="0" fontId="13" fillId="7" borderId="0" xfId="0" applyFont="1" applyFill="1" applyAlignment="1" applyProtection="1">
      <alignment horizontal="right" vertical="center"/>
    </xf>
    <xf numFmtId="0" fontId="7" fillId="5" borderId="0" xfId="1" applyFont="1" applyFill="1" applyAlignment="1" applyProtection="1">
      <alignment horizontal="left" vertical="center"/>
    </xf>
    <xf numFmtId="0" fontId="12" fillId="5" borderId="0" xfId="1" applyFont="1" applyFill="1" applyAlignment="1" applyProtection="1">
      <alignment horizontal="center" vertical="center"/>
    </xf>
    <xf numFmtId="0" fontId="12" fillId="5" borderId="0" xfId="1" applyFont="1" applyFill="1" applyAlignment="1" applyProtection="1">
      <alignment horizontal="left" vertical="center"/>
    </xf>
    <xf numFmtId="1" fontId="13" fillId="5" borderId="0" xfId="1" applyNumberFormat="1" applyFont="1" applyFill="1" applyAlignment="1" applyProtection="1">
      <alignment horizontal="right" vertical="center"/>
    </xf>
    <xf numFmtId="0" fontId="7" fillId="5" borderId="0" xfId="1" applyFont="1" applyFill="1" applyAlignment="1" applyProtection="1">
      <alignment horizontal="center" vertical="center"/>
    </xf>
    <xf numFmtId="56" fontId="8" fillId="8" borderId="0" xfId="0" applyNumberFormat="1" applyFont="1" applyFill="1" applyAlignment="1" applyProtection="1">
      <alignment horizontal="center" vertical="center"/>
      <protection locked="0"/>
    </xf>
    <xf numFmtId="0" fontId="2" fillId="11" borderId="1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56" fontId="9" fillId="3" borderId="2" xfId="0" applyNumberFormat="1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vertical="center"/>
    </xf>
    <xf numFmtId="0" fontId="10" fillId="12" borderId="0" xfId="0" applyFont="1" applyFill="1" applyBorder="1" applyAlignment="1">
      <alignment vertical="center"/>
    </xf>
    <xf numFmtId="0" fontId="9" fillId="12" borderId="0" xfId="0" applyFont="1" applyFill="1" applyBorder="1">
      <alignment vertical="center"/>
    </xf>
    <xf numFmtId="0" fontId="9" fillId="12" borderId="0" xfId="0" applyFont="1" applyFill="1" applyBorder="1" applyAlignment="1">
      <alignment horizontal="center" vertical="center"/>
    </xf>
    <xf numFmtId="0" fontId="11" fillId="12" borderId="0" xfId="0" applyFont="1" applyFill="1" applyBorder="1" applyAlignment="1">
      <alignment vertical="center"/>
    </xf>
    <xf numFmtId="0" fontId="0" fillId="13" borderId="0" xfId="0" applyFill="1">
      <alignment vertical="center"/>
    </xf>
    <xf numFmtId="0" fontId="13" fillId="14" borderId="0" xfId="0" applyFont="1" applyFill="1" applyBorder="1" applyAlignment="1">
      <alignment vertical="center"/>
    </xf>
    <xf numFmtId="0" fontId="9" fillId="14" borderId="0" xfId="0" applyFont="1" applyFill="1" applyBorder="1" applyAlignment="1">
      <alignment horizontal="center" vertical="center"/>
    </xf>
    <xf numFmtId="0" fontId="9" fillId="14" borderId="0" xfId="0" applyFont="1" applyFill="1" applyBorder="1">
      <alignment vertical="center"/>
    </xf>
    <xf numFmtId="0" fontId="11" fillId="12" borderId="0" xfId="0" applyFont="1" applyFill="1" applyBorder="1" applyAlignment="1">
      <alignment horizontal="right" vertical="center"/>
    </xf>
    <xf numFmtId="0" fontId="11" fillId="12" borderId="0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0" fontId="14" fillId="7" borderId="0" xfId="0" applyFont="1" applyFill="1" applyAlignment="1" applyProtection="1">
      <alignment horizontal="right" vertical="center"/>
    </xf>
    <xf numFmtId="0" fontId="14" fillId="5" borderId="0" xfId="1" applyFont="1" applyFill="1" applyAlignment="1" applyProtection="1">
      <alignment horizontal="right" vertical="center"/>
    </xf>
    <xf numFmtId="0" fontId="7" fillId="4" borderId="0" xfId="0" applyFont="1" applyFill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0" fillId="12" borderId="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20" fillId="9" borderId="12" xfId="1" applyFont="1" applyFill="1" applyBorder="1" applyAlignment="1">
      <alignment horizontal="center" vertical="center"/>
    </xf>
    <xf numFmtId="0" fontId="20" fillId="9" borderId="10" xfId="1" applyFont="1" applyFill="1" applyBorder="1" applyAlignment="1">
      <alignment horizontal="center" vertical="center"/>
    </xf>
    <xf numFmtId="0" fontId="20" fillId="9" borderId="13" xfId="1" applyFont="1" applyFill="1" applyBorder="1" applyAlignment="1">
      <alignment horizontal="center" vertical="center"/>
    </xf>
    <xf numFmtId="0" fontId="20" fillId="9" borderId="14" xfId="1" applyFont="1" applyFill="1" applyBorder="1" applyAlignment="1">
      <alignment horizontal="center" vertical="center"/>
    </xf>
    <xf numFmtId="0" fontId="20" fillId="9" borderId="9" xfId="1" applyFont="1" applyFill="1" applyBorder="1" applyAlignment="1">
      <alignment horizontal="center" vertical="center"/>
    </xf>
    <xf numFmtId="0" fontId="20" fillId="9" borderId="15" xfId="1" applyFont="1" applyFill="1" applyBorder="1" applyAlignment="1">
      <alignment horizontal="center" vertical="center"/>
    </xf>
    <xf numFmtId="0" fontId="19" fillId="10" borderId="11" xfId="1" applyFont="1" applyFill="1" applyBorder="1" applyAlignment="1">
      <alignment horizontal="center" vertical="center"/>
    </xf>
    <xf numFmtId="0" fontId="19" fillId="10" borderId="0" xfId="1" applyFont="1" applyFill="1" applyBorder="1" applyAlignment="1">
      <alignment horizontal="center" vertical="center"/>
    </xf>
    <xf numFmtId="0" fontId="19" fillId="10" borderId="0" xfId="1" applyFont="1" applyFill="1" applyAlignment="1">
      <alignment horizontal="center" vertical="center"/>
    </xf>
    <xf numFmtId="0" fontId="12" fillId="7" borderId="0" xfId="0" applyFont="1" applyFill="1" applyAlignment="1" applyProtection="1">
      <alignment horizontal="right" vertical="center"/>
    </xf>
    <xf numFmtId="0" fontId="3" fillId="5" borderId="0" xfId="1" applyFont="1" applyFill="1" applyAlignment="1" applyProtection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9900CC"/>
      <color rgb="FFF7FFF7"/>
      <color rgb="FFCCFFCC"/>
      <color rgb="FF99FF99"/>
      <color rgb="FFF1F7ED"/>
      <color rgb="FFFF3399"/>
      <color rgb="FFFFF7E1"/>
      <color rgb="FFFFFF89"/>
      <color rgb="FF993366"/>
      <color rgb="FFFFCB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261131</xdr:colOff>
      <xdr:row>21</xdr:row>
      <xdr:rowOff>104248</xdr:rowOff>
    </xdr:from>
    <xdr:to>
      <xdr:col>7</xdr:col>
      <xdr:colOff>92921</xdr:colOff>
      <xdr:row>24</xdr:row>
      <xdr:rowOff>171707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4731F2E-61D7-443C-B735-646062E2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6414" y="5429965"/>
          <a:ext cx="842268" cy="837742"/>
        </a:xfrm>
        <a:prstGeom prst="rect">
          <a:avLst/>
        </a:prstGeom>
      </xdr:spPr>
    </xdr:pic>
    <xdr:clientData/>
  </xdr:twoCellAnchor>
  <xdr:twoCellAnchor editAs="oneCell">
    <xdr:from>
      <xdr:col>1</xdr:col>
      <xdr:colOff>101260</xdr:colOff>
      <xdr:row>17</xdr:row>
      <xdr:rowOff>57977</xdr:rowOff>
    </xdr:from>
    <xdr:to>
      <xdr:col>3</xdr:col>
      <xdr:colOff>909473</xdr:colOff>
      <xdr:row>24</xdr:row>
      <xdr:rowOff>218022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C40FF76-7613-49D8-82E2-74862429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85" y="4258502"/>
          <a:ext cx="1817864" cy="2045995"/>
        </a:xfrm>
        <a:prstGeom prst="rect">
          <a:avLst/>
        </a:prstGeom>
      </xdr:spPr>
    </xdr:pic>
    <xdr:clientData/>
  </xdr:twoCellAnchor>
  <xdr:twoCellAnchor>
    <xdr:from>
      <xdr:col>15</xdr:col>
      <xdr:colOff>115958</xdr:colOff>
      <xdr:row>0</xdr:row>
      <xdr:rowOff>198785</xdr:rowOff>
    </xdr:from>
    <xdr:to>
      <xdr:col>25</xdr:col>
      <xdr:colOff>0</xdr:colOff>
      <xdr:row>8</xdr:row>
      <xdr:rowOff>190500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88579B5-AF33-4A3C-B98B-32EBBD37882B}"/>
            </a:ext>
          </a:extLst>
        </xdr:cNvPr>
        <xdr:cNvSpPr txBox="1"/>
      </xdr:nvSpPr>
      <xdr:spPr>
        <a:xfrm>
          <a:off x="8012183" y="198785"/>
          <a:ext cx="7313542" cy="1896715"/>
        </a:xfrm>
        <a:prstGeom prst="rect">
          <a:avLst/>
        </a:prstGeom>
        <a:solidFill>
          <a:schemeClr val="lt1"/>
        </a:solidFill>
        <a:ln w="2857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050" b="1">
              <a:solidFill>
                <a:srgbClr val="FF0000"/>
              </a:solidFill>
            </a:rPr>
            <a:t>【</a:t>
          </a:r>
          <a:r>
            <a:rPr lang="ja-JP" altLang="en-US" sz="1050" b="1">
              <a:solidFill>
                <a:srgbClr val="FF0000"/>
              </a:solidFill>
            </a:rPr>
            <a:t>試験申込の注意事項</a:t>
          </a:r>
          <a:r>
            <a:rPr lang="en-US" altLang="ja-JP" sz="1050" b="1">
              <a:solidFill>
                <a:srgbClr val="FF0000"/>
              </a:solidFill>
            </a:rPr>
            <a:t>】</a:t>
          </a:r>
          <a:br>
            <a:rPr lang="ja-JP" altLang="en-US" sz="1050" b="1"/>
          </a:br>
          <a:r>
            <a:rPr lang="ja-JP" altLang="en-US" sz="1050" b="1"/>
            <a:t>①バージョンを確認②住所・駅から探す③住所を入力</a:t>
          </a:r>
          <a:br>
            <a:rPr lang="ja-JP" altLang="en-US" sz="1050" b="1"/>
          </a:br>
          <a:r>
            <a:rPr lang="ja-JP" altLang="en-US" sz="1050" b="1"/>
            <a:t>近くの試験会場の候補が出てきます。候補から絞り</a:t>
          </a:r>
          <a:r>
            <a:rPr lang="en-US" altLang="ja-JP" sz="1050" b="1"/>
            <a:t>Web</a:t>
          </a:r>
          <a:r>
            <a:rPr lang="ja-JP" altLang="en-US" sz="1050" b="1"/>
            <a:t>サイトに行き試験が開催されている日程を調べます。</a:t>
          </a:r>
          <a:br>
            <a:rPr lang="ja-JP" altLang="en-US" sz="1050" b="1"/>
          </a:br>
          <a:r>
            <a:rPr lang="ja-JP" altLang="en-US" sz="1050" b="1"/>
            <a:t>希望日がある場合は申込をします。希望日がない場合は別の候補会場を探します。</a:t>
          </a:r>
          <a:br>
            <a:rPr lang="ja-JP" altLang="en-US" sz="1050" b="1"/>
          </a:br>
          <a:r>
            <a:rPr lang="ja-JP" altLang="en-US" sz="1050" b="1"/>
            <a:t>団体受験</a:t>
          </a:r>
          <a:r>
            <a:rPr lang="en-US" altLang="ja-JP" sz="1050" b="1"/>
            <a:t>(</a:t>
          </a:r>
          <a:r>
            <a:rPr lang="ja-JP" altLang="en-US" sz="1050" b="1"/>
            <a:t>試験料金を事前に支払った</a:t>
          </a:r>
          <a:r>
            <a:rPr lang="en-US" altLang="ja-JP" sz="1050" b="1"/>
            <a:t>)</a:t>
          </a:r>
          <a:r>
            <a:rPr lang="ja-JP" altLang="en-US" sz="1050" b="1"/>
            <a:t>の方は受験チケット番号を使用し、</a:t>
          </a:r>
          <a:endParaRPr lang="en-US" altLang="ja-JP" sz="1050" b="1"/>
        </a:p>
        <a:p>
          <a:r>
            <a:rPr lang="ja-JP" altLang="en-US" sz="1050" b="1"/>
            <a:t>追加で試験料を支払わないように気をつけてください。</a:t>
          </a:r>
          <a:br>
            <a:rPr lang="en-US" altLang="ja-JP" sz="1050" b="1"/>
          </a:br>
          <a:r>
            <a:rPr lang="ja-JP" altLang="en-US" sz="1050" b="1"/>
            <a:t>科目を間違いないように気をつけてください。試験会場によっては申込フォームが整っていない場合がございます。</a:t>
          </a:r>
          <a:br>
            <a:rPr lang="ja-JP" altLang="en-US" sz="1050" b="1"/>
          </a:br>
          <a:r>
            <a:rPr lang="ja-JP" altLang="en-US" sz="1050" b="1"/>
            <a:t>その場合はお電話で申込いただくことが確実でございます。</a:t>
          </a:r>
          <a:r>
            <a:rPr kumimoji="1" lang="ja-JP" altLang="en-US" sz="1050" b="1">
              <a:solidFill>
                <a:srgbClr val="FF0000"/>
              </a:solidFill>
            </a:rPr>
            <a:t>受験者</a:t>
          </a:r>
          <a:r>
            <a:rPr kumimoji="1" lang="en-US" altLang="ja-JP" sz="1050" b="1">
              <a:solidFill>
                <a:srgbClr val="FF0000"/>
              </a:solidFill>
            </a:rPr>
            <a:t>ID</a:t>
          </a:r>
          <a:r>
            <a:rPr kumimoji="1" lang="ja-JP" altLang="en-US" sz="1050" b="1">
              <a:solidFill>
                <a:srgbClr val="FF0000"/>
              </a:solidFill>
            </a:rPr>
            <a:t>の登録</a:t>
          </a:r>
          <a:r>
            <a:rPr kumimoji="1" lang="ja-JP" altLang="en-US" sz="1050" b="1"/>
            <a:t>も忘れずにお願いいたします。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662608</xdr:colOff>
      <xdr:row>29</xdr:row>
      <xdr:rowOff>105412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F34F367-3945-474A-86B7-89BDB0A4E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" t="12519" r="2004"/>
        <a:stretch/>
      </xdr:blipFill>
      <xdr:spPr>
        <a:xfrm>
          <a:off x="0" y="0"/>
          <a:ext cx="8224630" cy="707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650336</xdr:colOff>
      <xdr:row>18</xdr:row>
      <xdr:rowOff>41414</xdr:rowOff>
    </xdr:from>
    <xdr:to>
      <xdr:col>22</xdr:col>
      <xdr:colOff>106502</xdr:colOff>
      <xdr:row>29</xdr:row>
      <xdr:rowOff>88474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D994507-41F1-4F1D-867B-9F2BA5F3B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3003" b="50203"/>
        <a:stretch/>
      </xdr:blipFill>
      <xdr:spPr>
        <a:xfrm>
          <a:off x="8212358" y="4364936"/>
          <a:ext cx="7018187" cy="2689212"/>
        </a:xfrm>
        <a:prstGeom prst="rect">
          <a:avLst/>
        </a:prstGeom>
      </xdr:spPr>
    </xdr:pic>
    <xdr:clientData/>
  </xdr:twoCellAnchor>
  <xdr:twoCellAnchor>
    <xdr:from>
      <xdr:col>12</xdr:col>
      <xdr:colOff>184289</xdr:colOff>
      <xdr:row>0</xdr:row>
      <xdr:rowOff>132521</xdr:rowOff>
    </xdr:from>
    <xdr:to>
      <xdr:col>22</xdr:col>
      <xdr:colOff>8284</xdr:colOff>
      <xdr:row>17</xdr:row>
      <xdr:rowOff>132522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292AA30-34B0-4ED9-AFB6-529F8B2D58EA}"/>
            </a:ext>
          </a:extLst>
        </xdr:cNvPr>
        <xdr:cNvSpPr txBox="1"/>
      </xdr:nvSpPr>
      <xdr:spPr>
        <a:xfrm>
          <a:off x="8433767" y="132521"/>
          <a:ext cx="6698560" cy="4083327"/>
        </a:xfrm>
        <a:prstGeom prst="rect">
          <a:avLst/>
        </a:prstGeom>
        <a:solidFill>
          <a:srgbClr val="FFFF89"/>
        </a:solidFill>
        <a:ln w="571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/>
            <a:t>試験時間：</a:t>
          </a:r>
          <a:r>
            <a:rPr kumimoji="1" lang="ja-JP" altLang="en-US" sz="3200" b="1">
              <a:solidFill>
                <a:srgbClr val="FF0000"/>
              </a:solidFill>
            </a:rPr>
            <a:t>５０分間</a:t>
          </a:r>
          <a:endParaRPr kumimoji="1" lang="en-US" altLang="ja-JP" sz="3200" b="1">
            <a:solidFill>
              <a:srgbClr val="FF0000"/>
            </a:solidFill>
          </a:endParaRPr>
        </a:p>
        <a:p>
          <a:r>
            <a:rPr kumimoji="1" lang="ja-JP" altLang="en-US" sz="3200" b="1"/>
            <a:t>合格点：</a:t>
          </a:r>
          <a:r>
            <a:rPr kumimoji="1" lang="ja-JP" altLang="en-US" sz="3200" b="1">
              <a:solidFill>
                <a:srgbClr val="FF0000"/>
              </a:solidFill>
            </a:rPr>
            <a:t>７００点</a:t>
          </a:r>
          <a:r>
            <a:rPr kumimoji="1" lang="en-US" altLang="ja-JP" sz="3200" b="1"/>
            <a:t>(</a:t>
          </a:r>
          <a:r>
            <a:rPr kumimoji="1" lang="ja-JP" altLang="en-US" sz="3200" b="1"/>
            <a:t>１０００点満点</a:t>
          </a:r>
          <a:r>
            <a:rPr kumimoji="1" lang="en-US" altLang="ja-JP" sz="3200" b="1"/>
            <a:t>)</a:t>
          </a:r>
        </a:p>
        <a:p>
          <a:r>
            <a:rPr kumimoji="1" lang="ja-JP" altLang="en-US" sz="3200" b="1"/>
            <a:t>問題数：</a:t>
          </a:r>
          <a:r>
            <a:rPr kumimoji="1" lang="ja-JP" altLang="en-US" sz="3200" b="1">
              <a:solidFill>
                <a:srgbClr val="FF0000"/>
              </a:solidFill>
            </a:rPr>
            <a:t>約３５問</a:t>
          </a:r>
          <a:endParaRPr kumimoji="1" lang="en-US" altLang="ja-JP" sz="3200" b="1">
            <a:solidFill>
              <a:srgbClr val="FF0000"/>
            </a:solidFill>
          </a:endParaRPr>
        </a:p>
        <a:p>
          <a:r>
            <a:rPr kumimoji="1" lang="ja-JP" altLang="en-US" sz="2800" b="1"/>
            <a:t>試験のコツ①：</a:t>
          </a:r>
          <a:r>
            <a:rPr kumimoji="1" lang="en-US" altLang="ja-JP" sz="2800" b="1">
              <a:solidFill>
                <a:srgbClr val="FF0000"/>
              </a:solidFill>
            </a:rPr>
            <a:t>1</a:t>
          </a:r>
          <a:r>
            <a:rPr kumimoji="1" lang="ja-JP" altLang="en-US" sz="2800" b="1">
              <a:solidFill>
                <a:srgbClr val="FF0000"/>
              </a:solidFill>
            </a:rPr>
            <a:t>問</a:t>
          </a:r>
          <a:r>
            <a:rPr kumimoji="1" lang="en-US" altLang="ja-JP" sz="2800" b="1">
              <a:solidFill>
                <a:srgbClr val="FF0000"/>
              </a:solidFill>
            </a:rPr>
            <a:t>1</a:t>
          </a:r>
          <a:r>
            <a:rPr kumimoji="1" lang="ja-JP" altLang="en-US" sz="2800" b="1">
              <a:solidFill>
                <a:srgbClr val="FF0000"/>
              </a:solidFill>
            </a:rPr>
            <a:t>分ペース</a:t>
          </a:r>
          <a:endParaRPr kumimoji="1" lang="en-US" altLang="ja-JP" sz="2800" b="1">
            <a:solidFill>
              <a:srgbClr val="FF0000"/>
            </a:solidFill>
          </a:endParaRPr>
        </a:p>
        <a:p>
          <a:r>
            <a:rPr kumimoji="1" lang="ja-JP" altLang="en-US" sz="2800" b="1"/>
            <a:t>試験のコツ②：</a:t>
          </a:r>
          <a:r>
            <a:rPr kumimoji="1" lang="ja-JP" altLang="en-US" sz="2800" b="1">
              <a:solidFill>
                <a:srgbClr val="FF0000"/>
              </a:solidFill>
            </a:rPr>
            <a:t>難問は印をつけ後回し</a:t>
          </a:r>
        </a:p>
        <a:p>
          <a:r>
            <a:rPr kumimoji="1" lang="ja-JP" altLang="en-US" sz="2800" b="1"/>
            <a:t>試験のコツ③：</a:t>
          </a:r>
          <a:r>
            <a:rPr kumimoji="1" lang="ja-JP" altLang="en-US" sz="2800" b="1">
              <a:solidFill>
                <a:srgbClr val="FF0000"/>
              </a:solidFill>
            </a:rPr>
            <a:t>ケアレスミスをしない</a:t>
          </a:r>
        </a:p>
        <a:p>
          <a:endParaRPr kumimoji="1" lang="ja-JP" altLang="en-US" sz="32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layer.vimeo.com/video/677020260?h=67ee465a52" TargetMode="External"/><Relationship Id="rId2" Type="http://schemas.openxmlformats.org/officeDocument/2006/relationships/hyperlink" Target="https://mos.odyssey-com.co.jp/exam/zuiji.html" TargetMode="External"/><Relationship Id="rId1" Type="http://schemas.openxmlformats.org/officeDocument/2006/relationships/hyperlink" Target="https://www.odyssey-com.co.jp/id/id_touroku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D558-EAB5-4F87-A209-67DB28B503BC}">
  <dimension ref="B1:Y26"/>
  <sheetViews>
    <sheetView tabSelected="1" zoomScale="115" zoomScaleNormal="115" workbookViewId="0"/>
  </sheetViews>
  <sheetFormatPr defaultRowHeight="18.75" x14ac:dyDescent="0.4"/>
  <cols>
    <col min="1" max="1" width="1.875" style="2" customWidth="1"/>
    <col min="2" max="2" width="9" style="2"/>
    <col min="3" max="3" width="4.25" style="2" customWidth="1"/>
    <col min="4" max="4" width="13.5" style="2" bestFit="1" customWidth="1"/>
    <col min="5" max="5" width="4.25" style="2" customWidth="1"/>
    <col min="6" max="6" width="9" style="2"/>
    <col min="7" max="7" width="4.25" style="2" customWidth="1"/>
    <col min="8" max="8" width="10.125" style="2" bestFit="1" customWidth="1"/>
    <col min="9" max="9" width="4.25" style="2" customWidth="1"/>
    <col min="10" max="10" width="9" style="2"/>
    <col min="11" max="11" width="4.25" style="2" customWidth="1"/>
    <col min="12" max="12" width="11" style="2" customWidth="1"/>
    <col min="13" max="13" width="4.25" style="2" customWidth="1"/>
    <col min="14" max="14" width="6.25" style="2" customWidth="1"/>
    <col min="15" max="15" width="8.125" style="2" customWidth="1"/>
    <col min="16" max="16" width="5" style="2" customWidth="1"/>
    <col min="17" max="17" width="37.375" style="2" customWidth="1"/>
    <col min="18" max="18" width="9" style="2"/>
    <col min="19" max="19" width="4.625" style="2" customWidth="1"/>
    <col min="20" max="20" width="11" style="2" customWidth="1"/>
    <col min="21" max="21" width="9" style="2"/>
    <col min="22" max="22" width="3.875" style="2" customWidth="1"/>
    <col min="23" max="23" width="6.25" style="2" customWidth="1"/>
    <col min="24" max="24" width="9" style="2"/>
    <col min="25" max="25" width="4.375" style="2" customWidth="1"/>
    <col min="26" max="16384" width="9" style="2"/>
  </cols>
  <sheetData>
    <row r="1" spans="2:25" ht="9" customHeight="1" x14ac:dyDescent="0.4"/>
    <row r="2" spans="2:25" ht="18.75" customHeight="1" x14ac:dyDescent="0.4">
      <c r="B2" s="53" t="s">
        <v>72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2:25" ht="18.75" customHeight="1" x14ac:dyDescent="0.4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2:25" ht="18.75" customHeight="1" x14ac:dyDescent="0.4">
      <c r="B4" s="54" t="s">
        <v>71</v>
      </c>
      <c r="C4" s="55"/>
      <c r="D4" s="55"/>
      <c r="E4" s="55"/>
      <c r="F4" s="55"/>
      <c r="G4" s="56"/>
      <c r="H4" s="60" t="s">
        <v>33</v>
      </c>
      <c r="I4" s="61"/>
      <c r="J4" s="61"/>
      <c r="K4" s="62" t="s">
        <v>48</v>
      </c>
      <c r="L4" s="62"/>
      <c r="M4" s="62"/>
      <c r="N4" s="62" t="s">
        <v>34</v>
      </c>
      <c r="O4" s="62"/>
    </row>
    <row r="5" spans="2:25" ht="18.75" customHeight="1" x14ac:dyDescent="0.4">
      <c r="B5" s="57"/>
      <c r="C5" s="58"/>
      <c r="D5" s="58"/>
      <c r="E5" s="58"/>
      <c r="F5" s="58"/>
      <c r="G5" s="59"/>
      <c r="H5" s="60"/>
      <c r="I5" s="61"/>
      <c r="J5" s="61"/>
      <c r="K5" s="62"/>
      <c r="L5" s="62"/>
      <c r="M5" s="62"/>
      <c r="N5" s="62"/>
      <c r="O5" s="62"/>
    </row>
    <row r="6" spans="2:25" ht="18.75" customHeight="1" x14ac:dyDescent="0.4">
      <c r="B6" s="34"/>
      <c r="C6" s="34"/>
      <c r="D6" s="16"/>
      <c r="E6" s="34"/>
      <c r="F6" s="34"/>
      <c r="G6" s="34"/>
      <c r="H6" s="17"/>
      <c r="I6" s="18"/>
      <c r="J6" s="19"/>
      <c r="K6" s="19"/>
      <c r="L6" s="19"/>
      <c r="M6" s="20"/>
      <c r="N6" s="21"/>
      <c r="O6" s="22"/>
    </row>
    <row r="7" spans="2:25" ht="18.75" customHeight="1" x14ac:dyDescent="0.4">
      <c r="B7" s="47" t="s">
        <v>39</v>
      </c>
      <c r="C7" s="47"/>
      <c r="D7" s="31">
        <v>44673</v>
      </c>
      <c r="E7" s="63" t="s">
        <v>40</v>
      </c>
      <c r="F7" s="63"/>
      <c r="G7" s="63"/>
      <c r="H7" s="25">
        <f>D8-D7-2</f>
        <v>77</v>
      </c>
      <c r="I7" s="26" t="s">
        <v>41</v>
      </c>
      <c r="J7" s="64" t="s">
        <v>45</v>
      </c>
      <c r="K7" s="64"/>
      <c r="L7" s="64"/>
      <c r="M7" s="27">
        <v>30</v>
      </c>
      <c r="N7" s="28" t="s">
        <v>46</v>
      </c>
      <c r="O7" s="5"/>
    </row>
    <row r="8" spans="2:25" ht="18.75" customHeight="1" x14ac:dyDescent="0.4">
      <c r="B8" s="47" t="s">
        <v>75</v>
      </c>
      <c r="C8" s="47"/>
      <c r="D8" s="31">
        <v>44752</v>
      </c>
      <c r="E8" s="48" t="s">
        <v>43</v>
      </c>
      <c r="F8" s="48"/>
      <c r="G8" s="48"/>
      <c r="H8" s="29">
        <f>30/H7*0.5*60</f>
        <v>11.688311688311689</v>
      </c>
      <c r="I8" s="27" t="s">
        <v>44</v>
      </c>
      <c r="J8" s="49" t="s">
        <v>47</v>
      </c>
      <c r="K8" s="49"/>
      <c r="L8" s="49"/>
      <c r="M8" s="30">
        <f>H8/M7</f>
        <v>0.38961038961038963</v>
      </c>
      <c r="N8" s="28" t="s">
        <v>42</v>
      </c>
      <c r="O8" s="8"/>
    </row>
    <row r="9" spans="2:25" ht="18.75" customHeight="1" x14ac:dyDescent="0.4">
      <c r="B9" s="9"/>
      <c r="C9" s="9"/>
      <c r="D9" s="9"/>
      <c r="E9" s="7"/>
      <c r="F9" s="15"/>
      <c r="G9" s="7"/>
      <c r="H9" s="8"/>
      <c r="I9" s="8"/>
      <c r="J9" s="8"/>
      <c r="K9" s="8"/>
      <c r="L9" s="8"/>
      <c r="M9" s="8"/>
      <c r="N9" s="8"/>
      <c r="O9" s="8"/>
    </row>
    <row r="10" spans="2:25" ht="19.5" thickBot="1" x14ac:dyDescent="0.45">
      <c r="B10" s="1"/>
      <c r="C10" s="1"/>
      <c r="D10" s="1"/>
      <c r="E10" s="1"/>
      <c r="F10" s="1"/>
      <c r="G10" s="1"/>
      <c r="H10" s="1"/>
      <c r="I10" s="1"/>
      <c r="J10" s="6" t="s">
        <v>36</v>
      </c>
      <c r="K10" s="6" t="s">
        <v>35</v>
      </c>
      <c r="L10" s="33" t="s">
        <v>38</v>
      </c>
      <c r="M10" s="50" t="s">
        <v>37</v>
      </c>
      <c r="N10" s="50"/>
      <c r="O10" s="50"/>
      <c r="P10" s="50"/>
      <c r="Q10" s="50"/>
      <c r="R10" s="6" t="s">
        <v>36</v>
      </c>
      <c r="S10" s="6" t="s">
        <v>35</v>
      </c>
      <c r="T10" s="33" t="s">
        <v>38</v>
      </c>
      <c r="U10" s="50" t="s">
        <v>37</v>
      </c>
      <c r="V10" s="50"/>
      <c r="W10" s="50"/>
      <c r="X10" s="50"/>
      <c r="Y10" s="50"/>
    </row>
    <row r="11" spans="2:25" ht="20.25" customHeight="1" thickTop="1" thickBot="1" x14ac:dyDescent="0.45">
      <c r="B11" s="51" t="s">
        <v>30</v>
      </c>
      <c r="C11" s="52"/>
      <c r="D11" s="52"/>
      <c r="E11" s="52"/>
      <c r="F11" s="52"/>
      <c r="G11" s="52"/>
      <c r="H11" s="52"/>
      <c r="I11" s="37"/>
      <c r="J11" s="3" t="s">
        <v>0</v>
      </c>
      <c r="K11" s="32"/>
      <c r="L11" s="35">
        <f>$D$7</f>
        <v>44673</v>
      </c>
      <c r="M11" s="36" t="s">
        <v>76</v>
      </c>
      <c r="N11" s="13"/>
      <c r="O11" s="13"/>
      <c r="P11" s="13"/>
      <c r="Q11" s="14"/>
      <c r="R11" s="10" t="s">
        <v>23</v>
      </c>
      <c r="S11" s="32"/>
      <c r="T11" s="35">
        <f>$D$7+$H$7/$M$7*15</f>
        <v>44711.5</v>
      </c>
      <c r="U11" s="23" t="s">
        <v>57</v>
      </c>
      <c r="V11" s="13"/>
      <c r="W11" s="13"/>
      <c r="X11" s="13"/>
      <c r="Y11" s="14"/>
    </row>
    <row r="12" spans="2:25" ht="20.25" customHeight="1" thickTop="1" thickBot="1" x14ac:dyDescent="0.45">
      <c r="B12" s="51"/>
      <c r="C12" s="52"/>
      <c r="D12" s="52"/>
      <c r="E12" s="52"/>
      <c r="F12" s="52"/>
      <c r="G12" s="52"/>
      <c r="H12" s="52"/>
      <c r="I12" s="37"/>
      <c r="J12" s="3" t="s">
        <v>1</v>
      </c>
      <c r="K12" s="32"/>
      <c r="L12" s="35">
        <f>$D$7+$H$7/$M$7</f>
        <v>44675.566666666666</v>
      </c>
      <c r="M12" s="23" t="s">
        <v>53</v>
      </c>
      <c r="N12" s="13"/>
      <c r="O12" s="13"/>
      <c r="P12" s="13"/>
      <c r="Q12" s="14"/>
      <c r="R12" s="10" t="s">
        <v>24</v>
      </c>
      <c r="S12" s="32"/>
      <c r="T12" s="35">
        <f>$D$7+$H$7/$M$7*16</f>
        <v>44714.066666666666</v>
      </c>
      <c r="U12" s="23" t="s">
        <v>59</v>
      </c>
      <c r="V12" s="13"/>
      <c r="W12" s="13"/>
      <c r="X12" s="13"/>
      <c r="Y12" s="14"/>
    </row>
    <row r="13" spans="2:25" ht="21" customHeight="1" thickTop="1" thickBot="1" x14ac:dyDescent="0.45">
      <c r="B13" s="51"/>
      <c r="C13" s="52"/>
      <c r="D13" s="52"/>
      <c r="E13" s="52"/>
      <c r="F13" s="52"/>
      <c r="G13" s="52"/>
      <c r="H13" s="52"/>
      <c r="I13" s="37"/>
      <c r="J13" s="3" t="s">
        <v>2</v>
      </c>
      <c r="K13" s="32"/>
      <c r="L13" s="35">
        <f>$D$7+$H$7/$M$7*2</f>
        <v>44678.133333333331</v>
      </c>
      <c r="M13" s="23" t="s">
        <v>54</v>
      </c>
      <c r="N13" s="13"/>
      <c r="O13" s="13"/>
      <c r="P13" s="13"/>
      <c r="Q13" s="14"/>
      <c r="R13" s="10" t="s">
        <v>15</v>
      </c>
      <c r="S13" s="32"/>
      <c r="T13" s="35">
        <f>$D$7+$H$7/$M$7*17</f>
        <v>44716.633333333331</v>
      </c>
      <c r="U13" s="23" t="s">
        <v>60</v>
      </c>
      <c r="V13" s="13"/>
      <c r="W13" s="13"/>
      <c r="X13" s="13"/>
      <c r="Y13" s="14"/>
    </row>
    <row r="14" spans="2:25" ht="20.25" customHeight="1" thickTop="1" thickBot="1" x14ac:dyDescent="0.45">
      <c r="B14" s="51"/>
      <c r="C14" s="52"/>
      <c r="D14" s="52"/>
      <c r="E14" s="52"/>
      <c r="F14" s="52"/>
      <c r="G14" s="52"/>
      <c r="H14" s="52"/>
      <c r="I14" s="37"/>
      <c r="J14" s="3" t="s">
        <v>3</v>
      </c>
      <c r="K14" s="32"/>
      <c r="L14" s="35">
        <f>$D$7+$H$7/$M$7*3</f>
        <v>44680.7</v>
      </c>
      <c r="M14" s="23" t="s">
        <v>66</v>
      </c>
      <c r="N14" s="13"/>
      <c r="O14" s="13"/>
      <c r="P14" s="13"/>
      <c r="Q14" s="14"/>
      <c r="R14" s="10" t="s">
        <v>16</v>
      </c>
      <c r="S14" s="32"/>
      <c r="T14" s="35">
        <f>$D$7+$H$7/$M$7*18</f>
        <v>44719.199999999997</v>
      </c>
      <c r="U14" s="23" t="s">
        <v>58</v>
      </c>
      <c r="V14" s="13"/>
      <c r="W14" s="13"/>
      <c r="X14" s="13"/>
      <c r="Y14" s="14"/>
    </row>
    <row r="15" spans="2:25" ht="20.25" customHeight="1" thickTop="1" thickBot="1" x14ac:dyDescent="0.45">
      <c r="B15" s="51"/>
      <c r="C15" s="52"/>
      <c r="D15" s="52"/>
      <c r="E15" s="52"/>
      <c r="F15" s="52"/>
      <c r="G15" s="52"/>
      <c r="H15" s="52"/>
      <c r="I15" s="37"/>
      <c r="J15" s="3" t="s">
        <v>4</v>
      </c>
      <c r="K15" s="32"/>
      <c r="L15" s="35">
        <f>$D$7+$H$7/$M$7*4</f>
        <v>44683.26666666667</v>
      </c>
      <c r="M15" s="23" t="s">
        <v>67</v>
      </c>
      <c r="N15" s="13"/>
      <c r="O15" s="13"/>
      <c r="P15" s="13"/>
      <c r="Q15" s="14"/>
      <c r="R15" s="10" t="s">
        <v>17</v>
      </c>
      <c r="S15" s="32"/>
      <c r="T15" s="35">
        <f>$D$7+$H$7/$M$7*19</f>
        <v>44721.76666666667</v>
      </c>
      <c r="U15" s="23" t="s">
        <v>61</v>
      </c>
      <c r="V15" s="13"/>
      <c r="W15" s="13"/>
      <c r="X15" s="13"/>
      <c r="Y15" s="14"/>
    </row>
    <row r="16" spans="2:25" ht="20.25" customHeight="1" thickTop="1" thickBot="1" x14ac:dyDescent="0.45">
      <c r="B16" s="38"/>
      <c r="C16" s="39"/>
      <c r="D16" s="45">
        <f>COUNTIF(J11:Y25,"〇")*3.3333</f>
        <v>0</v>
      </c>
      <c r="E16" s="45"/>
      <c r="F16" s="45"/>
      <c r="G16" s="45"/>
      <c r="H16" s="46" t="s">
        <v>31</v>
      </c>
      <c r="I16" s="40"/>
      <c r="J16" s="3" t="s">
        <v>5</v>
      </c>
      <c r="K16" s="32"/>
      <c r="L16" s="35">
        <f>$D$7+$H$7/$M$7*5</f>
        <v>44685.833333333336</v>
      </c>
      <c r="M16" s="23" t="s">
        <v>68</v>
      </c>
      <c r="N16" s="13"/>
      <c r="O16" s="13"/>
      <c r="P16" s="13"/>
      <c r="Q16" s="14"/>
      <c r="R16" s="10" t="s">
        <v>18</v>
      </c>
      <c r="S16" s="32"/>
      <c r="T16" s="35">
        <f>$D$7+$H$7/$M$7*20</f>
        <v>44724.333333333336</v>
      </c>
      <c r="U16" s="23" t="s">
        <v>62</v>
      </c>
      <c r="V16" s="13"/>
      <c r="W16" s="13"/>
      <c r="X16" s="13"/>
      <c r="Y16" s="14"/>
    </row>
    <row r="17" spans="2:25" ht="20.25" customHeight="1" thickTop="1" thickBot="1" x14ac:dyDescent="0.45">
      <c r="B17" s="38"/>
      <c r="C17" s="39"/>
      <c r="D17" s="45"/>
      <c r="E17" s="45"/>
      <c r="F17" s="45"/>
      <c r="G17" s="45"/>
      <c r="H17" s="46"/>
      <c r="I17" s="40"/>
      <c r="J17" s="3" t="s">
        <v>6</v>
      </c>
      <c r="K17" s="32"/>
      <c r="L17" s="35">
        <f>$D$7+$H$7/$M$7*6</f>
        <v>44688.4</v>
      </c>
      <c r="M17" s="23" t="s">
        <v>69</v>
      </c>
      <c r="N17" s="13"/>
      <c r="O17" s="13"/>
      <c r="P17" s="13"/>
      <c r="Q17" s="14"/>
      <c r="R17" s="10" t="s">
        <v>19</v>
      </c>
      <c r="S17" s="32"/>
      <c r="T17" s="35">
        <f>$D$7+$H$7/$M$7*21</f>
        <v>44726.9</v>
      </c>
      <c r="U17" s="23" t="s">
        <v>63</v>
      </c>
      <c r="V17" s="13"/>
      <c r="W17" s="13"/>
      <c r="X17" s="13"/>
      <c r="Y17" s="14"/>
    </row>
    <row r="18" spans="2:25" ht="20.25" customHeight="1" thickTop="1" thickBot="1" x14ac:dyDescent="0.45">
      <c r="B18" s="38"/>
      <c r="C18" s="39"/>
      <c r="D18" s="45"/>
      <c r="E18" s="45"/>
      <c r="F18" s="45"/>
      <c r="G18" s="45"/>
      <c r="H18" s="46"/>
      <c r="I18" s="40"/>
      <c r="J18" s="3" t="s">
        <v>7</v>
      </c>
      <c r="K18" s="32"/>
      <c r="L18" s="35">
        <f>$D$7+$H$7/$M$7*7</f>
        <v>44690.966666666667</v>
      </c>
      <c r="M18" s="23" t="s">
        <v>70</v>
      </c>
      <c r="N18" s="13"/>
      <c r="O18" s="13"/>
      <c r="P18" s="13"/>
      <c r="Q18" s="14"/>
      <c r="R18" s="10" t="s">
        <v>20</v>
      </c>
      <c r="S18" s="32"/>
      <c r="T18" s="35">
        <f>$D$7+$H$7/$M$7*22</f>
        <v>44729.466666666667</v>
      </c>
      <c r="U18" s="23" t="s">
        <v>64</v>
      </c>
      <c r="V18" s="13"/>
      <c r="W18" s="13"/>
      <c r="X18" s="13"/>
      <c r="Y18" s="14"/>
    </row>
    <row r="19" spans="2:25" ht="20.25" customHeight="1" thickTop="1" thickBot="1" x14ac:dyDescent="0.45">
      <c r="B19" s="38"/>
      <c r="C19" s="39"/>
      <c r="D19" s="45"/>
      <c r="E19" s="45"/>
      <c r="F19" s="45"/>
      <c r="G19" s="45"/>
      <c r="H19" s="46"/>
      <c r="I19" s="40"/>
      <c r="J19" s="3" t="s">
        <v>8</v>
      </c>
      <c r="K19" s="32"/>
      <c r="L19" s="35">
        <f>$D$7+$H$7/$M$7*8</f>
        <v>44693.533333333333</v>
      </c>
      <c r="M19" s="23" t="s">
        <v>74</v>
      </c>
      <c r="N19" s="13"/>
      <c r="O19" s="13"/>
      <c r="P19" s="13"/>
      <c r="Q19" s="14"/>
      <c r="R19" s="10" t="s">
        <v>21</v>
      </c>
      <c r="S19" s="32"/>
      <c r="T19" s="35">
        <f>$D$7+$H$7/$M$7*23</f>
        <v>44732.033333333333</v>
      </c>
      <c r="U19" s="23" t="s">
        <v>65</v>
      </c>
      <c r="V19" s="13"/>
      <c r="W19" s="13"/>
      <c r="X19" s="13"/>
      <c r="Y19" s="14"/>
    </row>
    <row r="20" spans="2:25" ht="20.25" customHeight="1" thickTop="1" thickBot="1" x14ac:dyDescent="0.45">
      <c r="B20" s="38"/>
      <c r="C20" s="39"/>
      <c r="D20" s="38"/>
      <c r="E20" s="39"/>
      <c r="F20" s="40"/>
      <c r="G20" s="40"/>
      <c r="H20" s="40"/>
      <c r="I20" s="40"/>
      <c r="J20" s="3" t="s">
        <v>9</v>
      </c>
      <c r="K20" s="32"/>
      <c r="L20" s="35">
        <f>$D$7+$H$7/$M$7*9</f>
        <v>44696.1</v>
      </c>
      <c r="M20" s="23" t="s">
        <v>49</v>
      </c>
      <c r="N20" s="13"/>
      <c r="O20" s="13"/>
      <c r="P20" s="13"/>
      <c r="Q20" s="14"/>
      <c r="R20" s="10" t="s">
        <v>22</v>
      </c>
      <c r="S20" s="32"/>
      <c r="T20" s="35">
        <f>$D$7+$H$7/$M$7*24</f>
        <v>44734.6</v>
      </c>
      <c r="U20" s="23" t="s">
        <v>61</v>
      </c>
      <c r="V20" s="13"/>
      <c r="W20" s="13"/>
      <c r="X20" s="13"/>
      <c r="Y20" s="14"/>
    </row>
    <row r="21" spans="2:25" ht="27" thickTop="1" thickBot="1" x14ac:dyDescent="0.45">
      <c r="B21" s="38"/>
      <c r="C21" s="39"/>
      <c r="D21" s="38"/>
      <c r="E21" s="42" t="s">
        <v>32</v>
      </c>
      <c r="F21" s="42"/>
      <c r="G21" s="42"/>
      <c r="H21" s="42"/>
      <c r="I21" s="41"/>
      <c r="J21" s="3" t="s">
        <v>10</v>
      </c>
      <c r="K21" s="32"/>
      <c r="L21" s="35">
        <f>$D$7+$H$7/$M$7*10</f>
        <v>44698.666666666664</v>
      </c>
      <c r="M21" s="23" t="s">
        <v>51</v>
      </c>
      <c r="N21" s="13"/>
      <c r="O21" s="13"/>
      <c r="P21" s="13"/>
      <c r="Q21" s="14"/>
      <c r="R21" s="10" t="s">
        <v>25</v>
      </c>
      <c r="S21" s="32"/>
      <c r="T21" s="35">
        <f>$D$7+$H$7/$M$7*25</f>
        <v>44737.166666666664</v>
      </c>
      <c r="U21" s="23" t="s">
        <v>62</v>
      </c>
      <c r="V21" s="13"/>
      <c r="W21" s="13"/>
      <c r="X21" s="13"/>
      <c r="Y21" s="14"/>
    </row>
    <row r="22" spans="2:25" ht="20.25" thickTop="1" thickBot="1" x14ac:dyDescent="0.45">
      <c r="B22" s="38"/>
      <c r="C22" s="39"/>
      <c r="D22" s="38"/>
      <c r="E22" s="43"/>
      <c r="F22" s="44"/>
      <c r="G22" s="43"/>
      <c r="H22" s="44"/>
      <c r="I22" s="39"/>
      <c r="J22" s="3" t="s">
        <v>11</v>
      </c>
      <c r="K22" s="32"/>
      <c r="L22" s="35">
        <f>$D$7+$H$7/$M$7*11</f>
        <v>44701.23333333333</v>
      </c>
      <c r="M22" s="23" t="s">
        <v>50</v>
      </c>
      <c r="N22" s="13"/>
      <c r="O22" s="13"/>
      <c r="P22" s="13"/>
      <c r="Q22" s="14"/>
      <c r="R22" s="10" t="s">
        <v>26</v>
      </c>
      <c r="S22" s="32"/>
      <c r="T22" s="35">
        <f>$D$7+$H$7/$M$7*26</f>
        <v>44739.73333333333</v>
      </c>
      <c r="U22" s="23" t="s">
        <v>63</v>
      </c>
      <c r="V22" s="13"/>
      <c r="W22" s="13"/>
      <c r="X22" s="13"/>
      <c r="Y22" s="14"/>
    </row>
    <row r="23" spans="2:25" ht="20.25" thickTop="1" thickBot="1" x14ac:dyDescent="0.45">
      <c r="B23" s="38"/>
      <c r="C23" s="39"/>
      <c r="D23" s="38"/>
      <c r="E23" s="43"/>
      <c r="F23" s="44"/>
      <c r="G23" s="43"/>
      <c r="H23" s="44"/>
      <c r="I23" s="39"/>
      <c r="J23" s="3" t="s">
        <v>12</v>
      </c>
      <c r="K23" s="32"/>
      <c r="L23" s="35">
        <f>$D$7+$H$7/$M$7*12</f>
        <v>44703.8</v>
      </c>
      <c r="M23" s="23" t="s">
        <v>52</v>
      </c>
      <c r="N23" s="13"/>
      <c r="O23" s="13"/>
      <c r="P23" s="13"/>
      <c r="Q23" s="14"/>
      <c r="R23" s="10" t="s">
        <v>27</v>
      </c>
      <c r="S23" s="32"/>
      <c r="T23" s="35">
        <f>$D$7+$H$7/$M$7*27</f>
        <v>44742.3</v>
      </c>
      <c r="U23" s="23" t="s">
        <v>64</v>
      </c>
      <c r="V23" s="13"/>
      <c r="W23" s="13"/>
      <c r="X23" s="13"/>
      <c r="Y23" s="14"/>
    </row>
    <row r="24" spans="2:25" ht="20.25" thickTop="1" thickBot="1" x14ac:dyDescent="0.45">
      <c r="B24" s="38"/>
      <c r="C24" s="39"/>
      <c r="D24" s="38"/>
      <c r="E24" s="43"/>
      <c r="F24" s="44"/>
      <c r="G24" s="43"/>
      <c r="H24" s="44"/>
      <c r="I24" s="39"/>
      <c r="J24" s="3" t="s">
        <v>13</v>
      </c>
      <c r="K24" s="32"/>
      <c r="L24" s="35">
        <f>$D$7+$H$7/$M$7*13</f>
        <v>44706.366666666669</v>
      </c>
      <c r="M24" s="23" t="s">
        <v>55</v>
      </c>
      <c r="N24" s="13"/>
      <c r="O24" s="13"/>
      <c r="P24" s="13"/>
      <c r="Q24" s="14"/>
      <c r="R24" s="10" t="s">
        <v>28</v>
      </c>
      <c r="S24" s="32"/>
      <c r="T24" s="35">
        <f>$D$7+$H$7/$M$7*28</f>
        <v>44744.866666666669</v>
      </c>
      <c r="U24" s="23" t="s">
        <v>65</v>
      </c>
      <c r="V24" s="13"/>
      <c r="W24" s="13"/>
      <c r="X24" s="13"/>
      <c r="Y24" s="14"/>
    </row>
    <row r="25" spans="2:25" ht="20.25" thickTop="1" thickBot="1" x14ac:dyDescent="0.45">
      <c r="B25" s="38"/>
      <c r="C25" s="39"/>
      <c r="D25" s="38"/>
      <c r="E25" s="43"/>
      <c r="F25" s="44"/>
      <c r="G25" s="43"/>
      <c r="H25" s="44"/>
      <c r="I25" s="39"/>
      <c r="J25" s="3" t="s">
        <v>14</v>
      </c>
      <c r="K25" s="32"/>
      <c r="L25" s="35">
        <f>$D$7+$H$7/$M$7*14</f>
        <v>44708.933333333334</v>
      </c>
      <c r="M25" s="23" t="s">
        <v>56</v>
      </c>
      <c r="N25" s="11"/>
      <c r="O25" s="11"/>
      <c r="P25" s="11"/>
      <c r="Q25" s="12"/>
      <c r="R25" s="10" t="s">
        <v>29</v>
      </c>
      <c r="S25" s="32"/>
      <c r="T25" s="35">
        <f>$D$7+$H$7/$M$7*29</f>
        <v>44747.433333333334</v>
      </c>
      <c r="U25" s="24" t="s">
        <v>73</v>
      </c>
      <c r="V25" s="11"/>
      <c r="W25" s="11"/>
      <c r="X25" s="11"/>
      <c r="Y25" s="12"/>
    </row>
    <row r="26" spans="2:25" ht="19.5" thickTop="1" x14ac:dyDescent="0.4"/>
  </sheetData>
  <sheetProtection algorithmName="SHA-512" hashValue="Le78aVtSqu35+A0isFFMmq59AxAp1bqWrBM1Wl4ti+NCH1Bhdr6ZilbfTnshQf0DUks5Ea4uoRyX+tY4en8x2Q==" saltValue="V2c77uF7FCVzsX/AjEn2VQ==" spinCount="100000" sheet="1" objects="1" scenarios="1"/>
  <mergeCells count="16">
    <mergeCell ref="M10:Q10"/>
    <mergeCell ref="U10:Y10"/>
    <mergeCell ref="B11:H15"/>
    <mergeCell ref="B2:O3"/>
    <mergeCell ref="B4:G5"/>
    <mergeCell ref="H4:J5"/>
    <mergeCell ref="K4:M5"/>
    <mergeCell ref="N4:O5"/>
    <mergeCell ref="B7:C7"/>
    <mergeCell ref="E7:G7"/>
    <mergeCell ref="J7:L7"/>
    <mergeCell ref="D16:G19"/>
    <mergeCell ref="H16:H19"/>
    <mergeCell ref="B8:C8"/>
    <mergeCell ref="E8:G8"/>
    <mergeCell ref="J8:L8"/>
  </mergeCells>
  <phoneticPr fontId="1"/>
  <dataValidations disablePrompts="1" count="1">
    <dataValidation type="list" allowBlank="1" showInputMessage="1" showErrorMessage="1" sqref="K11:K25 S11:S25" xr:uid="{39235E73-7B2A-40AB-BC93-6DDC114530D0}">
      <formula1>"〇"</formula1>
    </dataValidation>
  </dataValidations>
  <hyperlinks>
    <hyperlink ref="K4:M5" location="試験攻略法!A1" display="試験攻略法" xr:uid="{4661A39E-E88C-4273-B460-BD2F192F7B6E}"/>
    <hyperlink ref="H4:J5" r:id="rId1" display="受験者ID登録" xr:uid="{EE9D3776-0ADB-41B3-A7CB-787242C1C4B0}"/>
    <hyperlink ref="N4:O5" r:id="rId2" display="試験申込" xr:uid="{B56E95BA-CDF9-45B9-A775-74EDBE28E306}"/>
    <hyperlink ref="B4:G5" r:id="rId3" display="学習の進め方動画" xr:uid="{EE89C487-AA76-4B5A-9413-B9DA8BB5D99E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DDFE4-62CA-4D3B-BDC9-227D91E1AD35}">
  <dimension ref="A1"/>
  <sheetViews>
    <sheetView zoomScale="115" zoomScaleNormal="115" workbookViewId="0"/>
  </sheetViews>
  <sheetFormatPr defaultRowHeight="18.75" x14ac:dyDescent="0.4"/>
  <cols>
    <col min="1" max="16384" width="9" style="4"/>
  </cols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PowerPoint　MAP</vt:lpstr>
      <vt:lpstr>試験攻略法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たかはし先生</dc:creator>
  <cp:lastModifiedBy>たかはし先生</cp:lastModifiedBy>
  <dcterms:created xsi:type="dcterms:W3CDTF">2021-11-09T19:58:48Z</dcterms:created>
  <dcterms:modified xsi:type="dcterms:W3CDTF">2022-05-12T10:13:49Z</dcterms:modified>
</cp:coreProperties>
</file>